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5715"/>
  </bookViews>
  <sheets>
    <sheet name="PRIORITAS KEGIATAN 2025" sheetId="1" r:id="rId1"/>
    <sheet name="Sheet2" sheetId="2" r:id="rId2"/>
    <sheet name="Sheet3" sheetId="3" r:id="rId3"/>
  </sheets>
  <definedNames>
    <definedName name="_xlnm.Print_Titles" localSheetId="0">'PRIORITAS KEGIATAN 2025'!$4:$4</definedName>
  </definedNames>
  <calcPr calcId="145621"/>
</workbook>
</file>

<file path=xl/calcChain.xml><?xml version="1.0" encoding="utf-8"?>
<calcChain xmlns="http://schemas.openxmlformats.org/spreadsheetml/2006/main">
  <c r="G36" i="1" l="1"/>
  <c r="F36" i="1"/>
  <c r="G40" i="1"/>
  <c r="F34" i="1"/>
  <c r="F28" i="1" s="1"/>
  <c r="G34" i="1"/>
  <c r="G28" i="1" s="1"/>
  <c r="G26" i="1"/>
  <c r="G22" i="1"/>
  <c r="F22" i="1"/>
  <c r="G18" i="1"/>
  <c r="G9" i="1"/>
  <c r="G5" i="1" s="1"/>
  <c r="G13" i="1" l="1"/>
  <c r="G42" i="1"/>
  <c r="F26" i="1"/>
  <c r="F18" i="1"/>
  <c r="F13" i="1" s="1"/>
  <c r="F40" i="1" l="1"/>
  <c r="F9" i="1"/>
  <c r="F5" i="1" s="1"/>
  <c r="F42" i="1" l="1"/>
  <c r="M42" i="1"/>
</calcChain>
</file>

<file path=xl/sharedStrings.xml><?xml version="1.0" encoding="utf-8"?>
<sst xmlns="http://schemas.openxmlformats.org/spreadsheetml/2006/main" count="163" uniqueCount="136">
  <si>
    <t>DESA PEJARAKAN</t>
  </si>
  <si>
    <t>NO</t>
  </si>
  <si>
    <t>NO.REKENING</t>
  </si>
  <si>
    <t>KEGIATAN</t>
  </si>
  <si>
    <t xml:space="preserve">SUMBER DANA </t>
  </si>
  <si>
    <t>KETERANGAN</t>
  </si>
  <si>
    <t>1.1.08</t>
  </si>
  <si>
    <t>Operasional Pemerintah Desa yang bersumber dari Dana Desa</t>
  </si>
  <si>
    <t>Biaya Koordinasi Pemerintah Desa</t>
  </si>
  <si>
    <t>Dukungan Penyelenggaraan Pencegahan dan Penanggulangan Kerawanan Sosial</t>
  </si>
  <si>
    <t>Dukungan kegiatan seremoneal  di desa</t>
  </si>
  <si>
    <t>DDS</t>
  </si>
  <si>
    <t>2.2.04</t>
  </si>
  <si>
    <t>Penyelenggaraan Desa Siaga Kesehatan</t>
  </si>
  <si>
    <t>Desa Siaga</t>
  </si>
  <si>
    <t>2.3.10</t>
  </si>
  <si>
    <t>Pembangunan/Rehabilitasi/Peningkatan/Pengerasan Jalan Desa</t>
  </si>
  <si>
    <t>2.4.01</t>
  </si>
  <si>
    <t>Dukungan pelaksanaan program Pembangunan/Rehab Rumah Tidak Layak Huni (RTLH) GAKIN (pemetaan, validasi, dll)</t>
  </si>
  <si>
    <t>4.2.01</t>
  </si>
  <si>
    <t>Peningkatan Produksi Tanaman Pangan  ( Alat produksi dan pengolahan pertanian  , Penggilingan padi /jagung dll)</t>
  </si>
  <si>
    <t>Program Ketahanan Pangan</t>
  </si>
  <si>
    <t>4.2.02</t>
  </si>
  <si>
    <t>Peningkatan Produksi Peternakan ( Alat produksi dan pengolahan peternakan , kandang dll</t>
  </si>
  <si>
    <t>Program Ketahanan Pangan/Hewani</t>
  </si>
  <si>
    <t>5,3,00</t>
  </si>
  <si>
    <t>Keadaan Mendesak</t>
  </si>
  <si>
    <t>Program Penanganan Kemiskinan Ekstrim</t>
  </si>
  <si>
    <t>BIDANG PENYELENGGARAAN PEMERINTAH DESA</t>
  </si>
  <si>
    <t xml:space="preserve">BIDANG PEMBERDAYAAN MASYARAKAT </t>
  </si>
  <si>
    <t>BIDANG PENANGGULANGAN BENCANA,KEADAAN DARURAT DAN MENDESAK DESA</t>
  </si>
  <si>
    <t>JUMLAH TOTAL</t>
  </si>
  <si>
    <t>BIDANG PELAKSANAAN PEMBANGUNAN DESA</t>
  </si>
  <si>
    <t>Pemeliharaan Fasilitas Pengelolaan Sampah Desa/Permukiman (Penampungan, Bank Sampah,dll)</t>
  </si>
  <si>
    <t>Bulan Bung Karno</t>
  </si>
  <si>
    <t xml:space="preserve">JUMLAH </t>
  </si>
  <si>
    <t>ANGGARAN SEMULA</t>
  </si>
  <si>
    <t>Kegiatan Tisira</t>
  </si>
  <si>
    <t>Kegiatan Betonisasi Tengah jalan rel dan Betonisasi Full</t>
  </si>
  <si>
    <t>Jumlah</t>
  </si>
  <si>
    <t>2.4.07</t>
  </si>
  <si>
    <t>Kegiatan TPS3R</t>
  </si>
  <si>
    <t>I</t>
  </si>
  <si>
    <t>II</t>
  </si>
  <si>
    <t>III</t>
  </si>
  <si>
    <t>BIDANG PEMBINAAN KEMASYARAKATAN DESA</t>
  </si>
  <si>
    <t>3.2.03</t>
  </si>
  <si>
    <t>Penyelenggaraan Festival Kesenian Adat/Kebudayaan dan Keagamaan ( Perayaan Hari Kemerdekaan dan hari Besar Agama</t>
  </si>
  <si>
    <t>Kegiatan HUT RI</t>
  </si>
  <si>
    <t>Kegiatan Bulan Bahasa Bali</t>
  </si>
  <si>
    <t>Kegiatan Bulan Bung Karno</t>
  </si>
  <si>
    <t>Kegiatan Perayaan Hari Besar Agama</t>
  </si>
  <si>
    <t>BHP</t>
  </si>
  <si>
    <t>3.4.03</t>
  </si>
  <si>
    <t>Pembinaan PKK</t>
  </si>
  <si>
    <t>Kegiatan PKK</t>
  </si>
  <si>
    <t>Kegiatan Rutin PKK dan Lomba Gerak Jalan PKK</t>
  </si>
  <si>
    <t xml:space="preserve">Jumlah  </t>
  </si>
  <si>
    <t>2,3,14</t>
  </si>
  <si>
    <t>Pembangunan/Rehabilitasi/Peningkatan Prasarana Jalan Desa (Gorong-gorong,Selokan, Box/Slab Culvert, Drainase, Prasarana Jalan lain)</t>
  </si>
  <si>
    <t xml:space="preserve">Pembangunan dan pemeliharaan gorong -gorong /drainase /Senderan </t>
  </si>
  <si>
    <t xml:space="preserve">Maksimal Oprasional Pemdes 3 % dari dana Desa </t>
  </si>
  <si>
    <t>Betonisasi Full Jln Garuda Gang I panjang 400 Meter</t>
  </si>
  <si>
    <t xml:space="preserve">Betonisasi Tengah rel Jalan  Arjana  Panjang 375 Meter </t>
  </si>
  <si>
    <t xml:space="preserve">Hari Nyepi, Nangluk Merana Natal ,Tahun baru, Idul Fitri dan lainnya dan lomba PBB Linmas </t>
  </si>
  <si>
    <t>RESUME  PERUBAHAN APBDESA TAHUN ANGGARAN 2026</t>
  </si>
  <si>
    <t xml:space="preserve">ANGGARAN SETELAH PERUBAHAN </t>
  </si>
  <si>
    <t>1.4.05</t>
  </si>
  <si>
    <t>Silpa BHR</t>
  </si>
  <si>
    <t>2.2.01</t>
  </si>
  <si>
    <t>Penyelenggaraan Pos Kesehatan Desa (PKD)/Polindes Milik Desa (Obat-obatan;Tambahan Insentif Bidan Desa/Perawat Desa; Penyediaan Pelayanan KB dan Alat Kontrasepsi bagi Keluarga Miskin, dst)</t>
  </si>
  <si>
    <t xml:space="preserve">Pengadaan Obat-obatan dan Alat Kesehatan </t>
  </si>
  <si>
    <t>2.2.02</t>
  </si>
  <si>
    <t>Penyelenggaraan Posyandu (Makanan Tambahan, Kelas Ibu Hamil, Kelas Lansia,Kesehatan, Kader Kesehatan, dll)</t>
  </si>
  <si>
    <t xml:space="preserve">Pengadaan PMT ibu hamil , PMT Posyandu Balita dan ILP , PMT balita Gizi Kurang  </t>
  </si>
  <si>
    <t xml:space="preserve">Betonisasi Rel jal;an Depan SD 3 Pejarakan ke Barat </t>
  </si>
  <si>
    <t>Ada pengurangan Volume karena diawal rencana Bettonisasi Full  karena adanya pengurangan DDS maka kegiatannya menjadi Betonisasi Rell</t>
  </si>
  <si>
    <t>Jamban Gratis bagi KK Miskin ( 5 KK)</t>
  </si>
  <si>
    <t>Listrik Gratis bagi KK Miskin ( 4  KK  )</t>
  </si>
  <si>
    <t>Pengurangan Volume dari 8 Jamban menjadi 5 Jamban</t>
  </si>
  <si>
    <t>Pengurangan Volume dari 8 Listrik  menjadi 4 Listrik</t>
  </si>
  <si>
    <t>Silpa ADD</t>
  </si>
  <si>
    <t>3.1.01</t>
  </si>
  <si>
    <t>Pengadaan/penyelenggaraan Pos Keamanan Desa ( Pembangunan Poskamling )</t>
  </si>
  <si>
    <t>Jaga Malam Linmas dan Sidak Penduduk</t>
  </si>
  <si>
    <t>Silpa DLL dan ADD</t>
  </si>
  <si>
    <t>Berubah sumberdana dari ADD menjadi Silpa DLL dan ADD</t>
  </si>
  <si>
    <t xml:space="preserve"> </t>
  </si>
  <si>
    <t>Bulan bahasa Bali ( ada Pengurangan anggaran krn menyesuaikan pagu yang bersumber dari BHP Kurang Bayar)</t>
  </si>
  <si>
    <t>Kegiatan tidak dianggarkan karena berkurangnya DDS</t>
  </si>
  <si>
    <t>4.5.02</t>
  </si>
  <si>
    <t xml:space="preserve">Pengembangan Sarana Prasarana Usaha Mikro Kecil dan Menengah serta IKoperasi </t>
  </si>
  <si>
    <t>Fasilitasi Kegiatan KDMP</t>
  </si>
  <si>
    <t>Dari Jumlah   66   KPM menjadi 5 KPM yang dianggarkan karena adanya pengurangan DDS</t>
  </si>
  <si>
    <t>Perbekel Pejarakan</t>
  </si>
  <si>
    <t>I Made Astawa,NL.P.,CPM</t>
  </si>
  <si>
    <t xml:space="preserve">Ada Penambahan anggaran utuk menyesuaikan sumber dana </t>
  </si>
  <si>
    <t>Adanyan pengurangan anggaran karena pengurangan pagu DDS</t>
  </si>
  <si>
    <t>1.2.01</t>
  </si>
  <si>
    <t>Penyedia Sarana ( Aset Tetap ) Perkantoran /Pemerintahan</t>
  </si>
  <si>
    <t>Pengadaan Laptop dan aset lainnya</t>
  </si>
  <si>
    <t>Anggaran bertambah dari Sumber dana Silpa BHR</t>
  </si>
  <si>
    <t>1.4.04</t>
  </si>
  <si>
    <t>Penyusunan Dokumen Keuangan Desa (APBDes/ APBDes Perubahan/ LPJ APBDes,dan seluruh dokumen terkait)</t>
  </si>
  <si>
    <t xml:space="preserve">Pengurangan anggaran untuk Penggandaan </t>
  </si>
  <si>
    <t>Pengelolaan/Administrasi/Inventarisasi/Penilaian Aset Desa</t>
  </si>
  <si>
    <t xml:space="preserve">Penambahan Anggaran Foto Copi/Penggandaan </t>
  </si>
  <si>
    <t xml:space="preserve">SILPA DLL  </t>
  </si>
  <si>
    <t>Anggaran bertambah untuk menyesuaikan sumber dana SILPA DLL</t>
  </si>
  <si>
    <t>Anggaran berkurang untuk menyesuaikan sumber dana SILPA ADD</t>
  </si>
  <si>
    <t>Adanya pengurangan volume  /jumlah obat dan alat kesehatan yang di anggarkan karena berkurangnya pagu DDS</t>
  </si>
  <si>
    <t xml:space="preserve">Adanya pengurangan volume  /jumlah PMT yang di anggarkan </t>
  </si>
  <si>
    <t>Sumberdana berubah dari DDS  menjadi BHP</t>
  </si>
  <si>
    <t xml:space="preserve">Silpa DDS, Silpa BHP.Silpa DLL, BHP </t>
  </si>
  <si>
    <t>Sumberdana berubah dari DDS  menjadi Silpa DDS dan Silpa BHR.BHP ,Silpa DLL</t>
  </si>
  <si>
    <t>DSS</t>
  </si>
  <si>
    <t>Karena Kekurangan dana kegiatan tdk dilaksanakan ( di tunda)</t>
  </si>
  <si>
    <t>Silpa ADD, SILPA BHP,Silpa BHR,Silpa PAD</t>
  </si>
  <si>
    <t>Honorarium petugas pengangkut dan pengelola 7 Orang sumberdana berubah dari DDS menjadi Silpa ADD, Silpa BHP, Silpa BHR, Silpa PAD</t>
  </si>
  <si>
    <t xml:space="preserve">Perubnahan Sumber dana dari DDS menjadi BHP </t>
  </si>
  <si>
    <t xml:space="preserve">Kegiatan tidak dianggarkan karena berkurangnya Dana </t>
  </si>
  <si>
    <t>Pejarakan, 27 April 2026</t>
  </si>
  <si>
    <t>KODE KURANG BAYAR</t>
  </si>
  <si>
    <t>bhp kurang bayar</t>
  </si>
  <si>
    <t>1,4,06</t>
  </si>
  <si>
    <t>1,5,06</t>
  </si>
  <si>
    <t>3,2,03</t>
  </si>
  <si>
    <t>3,4,02</t>
  </si>
  <si>
    <t>1,4,07</t>
  </si>
  <si>
    <t>-</t>
  </si>
  <si>
    <t>PAGU INDUK 2026 YANG TERAKHIR/BENAR</t>
  </si>
  <si>
    <t>BHP 2026</t>
  </si>
  <si>
    <t>BHR 2026</t>
  </si>
  <si>
    <t>murni</t>
  </si>
  <si>
    <t>kurang bayar</t>
  </si>
  <si>
    <t>bhp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</si>
</sst>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1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5" fillId="2" borderId="3" xfId="2" applyFont="1" applyFill="1" applyBorder="1" applyAlignment="1">
      <alignment vertical="center" wrapText="1"/>
    </xf>
    <xf numFmtId="0" fontId="3" fillId="2" borderId="3" xfId="2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43" fontId="5" fillId="0" borderId="0" xfId="1" applyFont="1" applyAlignment="1">
      <alignment horizontal="left" vertical="center"/>
    </xf>
    <xf numFmtId="43" fontId="3" fillId="0" borderId="0" xfId="1" applyFont="1" applyAlignment="1">
      <alignment horizontal="left" vertical="center"/>
    </xf>
    <xf numFmtId="43" fontId="5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0" fontId="7" fillId="2" borderId="3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right" wrapText="1"/>
    </xf>
    <xf numFmtId="0" fontId="13" fillId="0" borderId="13" xfId="0" applyFont="1" applyBorder="1" applyAlignment="1">
      <alignment wrapText="1"/>
    </xf>
    <xf numFmtId="4" fontId="12" fillId="4" borderId="13" xfId="0" applyNumberFormat="1" applyFont="1" applyFill="1" applyBorder="1" applyAlignment="1">
      <alignment horizontal="right" wrapText="1"/>
    </xf>
    <xf numFmtId="0" fontId="13" fillId="0" borderId="12" xfId="0" applyFont="1" applyBorder="1" applyAlignment="1">
      <alignment wrapText="1"/>
    </xf>
    <xf numFmtId="0" fontId="13" fillId="4" borderId="13" xfId="0" applyFont="1" applyFill="1" applyBorder="1" applyAlignment="1">
      <alignment wrapText="1"/>
    </xf>
    <xf numFmtId="0" fontId="14" fillId="0" borderId="13" xfId="0" applyFont="1" applyBorder="1" applyAlignment="1">
      <alignment horizontal="center" wrapText="1"/>
    </xf>
    <xf numFmtId="4" fontId="14" fillId="4" borderId="13" xfId="0" applyNumberFormat="1" applyFont="1" applyFill="1" applyBorder="1" applyAlignment="1">
      <alignment horizontal="right" wrapText="1"/>
    </xf>
    <xf numFmtId="0" fontId="13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4" fontId="14" fillId="4" borderId="13" xfId="0" applyNumberFormat="1" applyFont="1" applyFill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wrapText="1"/>
    </xf>
    <xf numFmtId="0" fontId="14" fillId="0" borderId="13" xfId="0" applyFont="1" applyBorder="1" applyAlignment="1">
      <alignment horizontal="right" wrapText="1"/>
    </xf>
    <xf numFmtId="4" fontId="15" fillId="0" borderId="13" xfId="0" applyNumberFormat="1" applyFont="1" applyBorder="1" applyAlignment="1">
      <alignment horizontal="right" wrapText="1"/>
    </xf>
    <xf numFmtId="0" fontId="13" fillId="0" borderId="0" xfId="0" applyFont="1" applyAlignment="1">
      <alignment wrapText="1"/>
    </xf>
    <xf numFmtId="0" fontId="14" fillId="4" borderId="0" xfId="0" applyFont="1" applyFill="1" applyAlignment="1">
      <alignment vertical="center"/>
    </xf>
    <xf numFmtId="0" fontId="13" fillId="4" borderId="0" xfId="0" applyFont="1" applyFill="1" applyAlignment="1">
      <alignment wrapText="1"/>
    </xf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5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43" fontId="16" fillId="2" borderId="2" xfId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2" borderId="8" xfId="0" quotePrefix="1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7" fillId="2" borderId="8" xfId="0" quotePrefix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3" fontId="7" fillId="2" borderId="2" xfId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21" fontId="6" fillId="2" borderId="8" xfId="0" quotePrefix="1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21" fontId="6" fillId="2" borderId="9" xfId="0" quotePrefix="1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43" fontId="5" fillId="3" borderId="2" xfId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left" vertical="center" wrapText="1"/>
    </xf>
    <xf numFmtId="43" fontId="7" fillId="2" borderId="7" xfId="1" quotePrefix="1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vertical="center" wrapText="1"/>
    </xf>
    <xf numFmtId="0" fontId="6" fillId="2" borderId="6" xfId="0" quotePrefix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vertical="center" wrapText="1"/>
    </xf>
    <xf numFmtId="43" fontId="5" fillId="3" borderId="6" xfId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vertical="center" wrapText="1"/>
    </xf>
    <xf numFmtId="43" fontId="6" fillId="2" borderId="8" xfId="1" applyFont="1" applyFill="1" applyBorder="1" applyAlignment="1">
      <alignment vertical="center" wrapText="1"/>
    </xf>
    <xf numFmtId="0" fontId="6" fillId="2" borderId="8" xfId="2" applyFont="1" applyFill="1" applyBorder="1" applyAlignment="1">
      <alignment horizontal="left" vertical="center" wrapText="1"/>
    </xf>
    <xf numFmtId="0" fontId="6" fillId="2" borderId="8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7" fillId="2" borderId="8" xfId="2" applyFont="1" applyFill="1" applyBorder="1" applyAlignment="1">
      <alignment horizontal="left" vertical="center"/>
    </xf>
    <xf numFmtId="0" fontId="7" fillId="2" borderId="8" xfId="2" applyFont="1" applyFill="1" applyBorder="1" applyAlignment="1">
      <alignment horizontal="left" vertical="center" wrapText="1"/>
    </xf>
    <xf numFmtId="43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43" fontId="5" fillId="0" borderId="6" xfId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43" fontId="5" fillId="3" borderId="2" xfId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43" fontId="6" fillId="2" borderId="8" xfId="1" applyFont="1" applyFill="1" applyBorder="1" applyAlignment="1">
      <alignment vertical="center"/>
    </xf>
    <xf numFmtId="43" fontId="6" fillId="2" borderId="2" xfId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43" fontId="7" fillId="2" borderId="2" xfId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quotePrefix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43" fontId="3" fillId="0" borderId="6" xfId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3" fontId="7" fillId="2" borderId="2" xfId="1" applyFont="1" applyFill="1" applyBorder="1" applyAlignment="1">
      <alignment vertical="center" wrapText="1"/>
    </xf>
    <xf numFmtId="21" fontId="6" fillId="2" borderId="2" xfId="2" quotePrefix="1" applyNumberFormat="1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43" fontId="5" fillId="2" borderId="2" xfId="1" applyFont="1" applyFill="1" applyBorder="1" applyAlignment="1">
      <alignment vertical="center" wrapText="1"/>
    </xf>
    <xf numFmtId="21" fontId="5" fillId="0" borderId="2" xfId="0" quotePrefix="1" applyNumberFormat="1" applyFont="1" applyBorder="1" applyAlignment="1">
      <alignment horizontal="left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21" fontId="5" fillId="0" borderId="8" xfId="0" quotePrefix="1" applyNumberFormat="1" applyFont="1" applyBorder="1" applyAlignment="1">
      <alignment horizontal="left" vertical="center"/>
    </xf>
    <xf numFmtId="21" fontId="3" fillId="0" borderId="2" xfId="0" quotePrefix="1" applyNumberFormat="1" applyFont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vertical="center" wrapText="1"/>
    </xf>
    <xf numFmtId="43" fontId="3" fillId="2" borderId="2" xfId="1" applyFont="1" applyFill="1" applyBorder="1" applyAlignment="1">
      <alignment vertical="center" wrapText="1"/>
    </xf>
    <xf numFmtId="0" fontId="6" fillId="2" borderId="2" xfId="2" quotePrefix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3" fontId="5" fillId="0" borderId="0" xfId="0" applyNumberFormat="1" applyFont="1" applyAlignment="1">
      <alignment vertical="center"/>
    </xf>
    <xf numFmtId="43" fontId="5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workbookViewId="0">
      <selection activeCell="K6" sqref="K6"/>
    </sheetView>
  </sheetViews>
  <sheetFormatPr defaultRowHeight="15" x14ac:dyDescent="0.25"/>
  <cols>
    <col min="1" max="1" width="6.85546875" style="2" customWidth="1"/>
    <col min="2" max="2" width="14.7109375" style="39" customWidth="1"/>
    <col min="3" max="3" width="31.85546875" style="39" customWidth="1"/>
    <col min="4" max="4" width="4.7109375" style="2" customWidth="1"/>
    <col min="5" max="5" width="32.140625" customWidth="1"/>
    <col min="6" max="6" width="19.85546875" style="1" customWidth="1"/>
    <col min="7" max="7" width="21.28515625" style="1" customWidth="1"/>
    <col min="8" max="8" width="11.85546875" style="2" customWidth="1"/>
    <col min="9" max="9" width="27.28515625" customWidth="1"/>
    <col min="13" max="13" width="18.28515625" style="1" bestFit="1" customWidth="1"/>
  </cols>
  <sheetData>
    <row r="1" spans="1:13" s="12" customFormat="1" ht="15.75" x14ac:dyDescent="0.25">
      <c r="A1" s="69" t="s">
        <v>65</v>
      </c>
      <c r="B1" s="69"/>
      <c r="C1" s="69"/>
      <c r="D1" s="69"/>
      <c r="E1" s="69"/>
      <c r="F1" s="69"/>
      <c r="G1" s="69"/>
      <c r="H1" s="69"/>
      <c r="I1" s="69"/>
      <c r="M1" s="13"/>
    </row>
    <row r="2" spans="1:13" s="12" customFormat="1" ht="15.75" x14ac:dyDescent="0.25">
      <c r="A2" s="69" t="s">
        <v>0</v>
      </c>
      <c r="B2" s="69"/>
      <c r="C2" s="69"/>
      <c r="D2" s="69"/>
      <c r="E2" s="69"/>
      <c r="F2" s="69"/>
      <c r="G2" s="69"/>
      <c r="H2" s="69"/>
      <c r="I2" s="69"/>
      <c r="M2" s="13"/>
    </row>
    <row r="3" spans="1:13" s="12" customFormat="1" ht="15.75" x14ac:dyDescent="0.25">
      <c r="A3" s="70"/>
      <c r="B3" s="71"/>
      <c r="C3" s="71"/>
      <c r="D3" s="70"/>
      <c r="F3" s="13"/>
      <c r="G3" s="13"/>
      <c r="H3" s="70"/>
      <c r="M3" s="13"/>
    </row>
    <row r="4" spans="1:13" s="8" customFormat="1" ht="41.25" customHeight="1" x14ac:dyDescent="0.25">
      <c r="A4" s="72" t="s">
        <v>1</v>
      </c>
      <c r="B4" s="73" t="s">
        <v>2</v>
      </c>
      <c r="C4" s="74" t="s">
        <v>3</v>
      </c>
      <c r="D4" s="75"/>
      <c r="E4" s="76"/>
      <c r="F4" s="77" t="s">
        <v>36</v>
      </c>
      <c r="G4" s="77" t="s">
        <v>66</v>
      </c>
      <c r="H4" s="78" t="s">
        <v>4</v>
      </c>
      <c r="I4" s="72" t="s">
        <v>5</v>
      </c>
      <c r="J4" s="6"/>
      <c r="K4" s="7"/>
      <c r="L4" s="7"/>
      <c r="M4" s="32"/>
    </row>
    <row r="5" spans="1:13" s="11" customFormat="1" ht="30" customHeight="1" x14ac:dyDescent="0.25">
      <c r="A5" s="72" t="s">
        <v>42</v>
      </c>
      <c r="B5" s="73" t="s">
        <v>28</v>
      </c>
      <c r="C5" s="73"/>
      <c r="D5" s="72"/>
      <c r="E5" s="72"/>
      <c r="F5" s="79">
        <f>F9+F10+F11+F12</f>
        <v>159445434</v>
      </c>
      <c r="G5" s="79">
        <f>G9+G10+G11+G12</f>
        <v>132946595.81</v>
      </c>
      <c r="H5" s="72"/>
      <c r="I5" s="80"/>
      <c r="J5" s="9"/>
      <c r="K5" s="10"/>
      <c r="L5" s="10"/>
      <c r="M5" s="36"/>
    </row>
    <row r="6" spans="1:13" s="14" customFormat="1" ht="54.75" customHeight="1" x14ac:dyDescent="0.25">
      <c r="A6" s="81">
        <v>1</v>
      </c>
      <c r="B6" s="82" t="s">
        <v>6</v>
      </c>
      <c r="C6" s="83" t="s">
        <v>7</v>
      </c>
      <c r="D6" s="84">
        <v>1</v>
      </c>
      <c r="E6" s="85" t="s">
        <v>8</v>
      </c>
      <c r="F6" s="86">
        <v>573134</v>
      </c>
      <c r="G6" s="86">
        <v>0</v>
      </c>
      <c r="H6" s="84" t="s">
        <v>11</v>
      </c>
      <c r="I6" s="87" t="s">
        <v>97</v>
      </c>
      <c r="J6" s="19"/>
      <c r="K6" s="20"/>
      <c r="L6" s="20"/>
      <c r="M6" s="33"/>
    </row>
    <row r="7" spans="1:13" s="14" customFormat="1" ht="49.5" customHeight="1" x14ac:dyDescent="0.25">
      <c r="A7" s="88"/>
      <c r="B7" s="89"/>
      <c r="C7" s="90"/>
      <c r="D7" s="91">
        <v>2</v>
      </c>
      <c r="E7" s="87" t="s">
        <v>9</v>
      </c>
      <c r="F7" s="86">
        <v>41062300</v>
      </c>
      <c r="G7" s="86">
        <v>9900000</v>
      </c>
      <c r="H7" s="84" t="s">
        <v>11</v>
      </c>
      <c r="I7" s="87" t="s">
        <v>97</v>
      </c>
      <c r="J7" s="21"/>
      <c r="K7" s="15"/>
      <c r="L7" s="15"/>
      <c r="M7" s="33"/>
    </row>
    <row r="8" spans="1:13" s="14" customFormat="1" ht="57.75" customHeight="1" x14ac:dyDescent="0.25">
      <c r="A8" s="92"/>
      <c r="B8" s="93"/>
      <c r="C8" s="94"/>
      <c r="D8" s="91">
        <v>3</v>
      </c>
      <c r="E8" s="85" t="s">
        <v>10</v>
      </c>
      <c r="F8" s="86">
        <v>6400000</v>
      </c>
      <c r="G8" s="86">
        <v>0</v>
      </c>
      <c r="H8" s="84" t="s">
        <v>11</v>
      </c>
      <c r="I8" s="87" t="s">
        <v>97</v>
      </c>
      <c r="J8" s="22"/>
      <c r="K8" s="15"/>
      <c r="L8" s="15"/>
      <c r="M8" s="33"/>
    </row>
    <row r="9" spans="1:13" s="31" customFormat="1" ht="43.5" customHeight="1" x14ac:dyDescent="0.25">
      <c r="A9" s="95"/>
      <c r="B9" s="96"/>
      <c r="C9" s="97"/>
      <c r="D9" s="72"/>
      <c r="E9" s="98" t="s">
        <v>35</v>
      </c>
      <c r="F9" s="99">
        <f>SUM(F6:F8)</f>
        <v>48035434</v>
      </c>
      <c r="G9" s="99">
        <f>SUM(G6:G8)</f>
        <v>9900000</v>
      </c>
      <c r="H9" s="100"/>
      <c r="I9" s="101" t="s">
        <v>61</v>
      </c>
      <c r="J9" s="29"/>
      <c r="K9" s="30"/>
      <c r="L9" s="30"/>
      <c r="M9" s="34"/>
    </row>
    <row r="10" spans="1:13" s="14" customFormat="1" ht="43.5" customHeight="1" x14ac:dyDescent="0.25">
      <c r="A10" s="102">
        <v>2</v>
      </c>
      <c r="B10" s="103" t="s">
        <v>98</v>
      </c>
      <c r="C10" s="67" t="s">
        <v>99</v>
      </c>
      <c r="D10" s="104"/>
      <c r="E10" s="105" t="s">
        <v>100</v>
      </c>
      <c r="F10" s="106">
        <v>67550000</v>
      </c>
      <c r="G10" s="106">
        <v>79550000</v>
      </c>
      <c r="H10" s="107" t="s">
        <v>68</v>
      </c>
      <c r="I10" s="105" t="s">
        <v>101</v>
      </c>
      <c r="J10" s="22"/>
      <c r="K10" s="15"/>
      <c r="L10" s="15"/>
      <c r="M10" s="33"/>
    </row>
    <row r="11" spans="1:13" s="14" customFormat="1" ht="54.75" customHeight="1" x14ac:dyDescent="0.25">
      <c r="A11" s="102">
        <v>3</v>
      </c>
      <c r="B11" s="108" t="s">
        <v>102</v>
      </c>
      <c r="C11" s="109" t="s">
        <v>103</v>
      </c>
      <c r="D11" s="109"/>
      <c r="E11" s="109" t="s">
        <v>104</v>
      </c>
      <c r="F11" s="110">
        <v>33860000</v>
      </c>
      <c r="G11" s="110">
        <v>33011952.09</v>
      </c>
      <c r="H11" s="109" t="s">
        <v>81</v>
      </c>
      <c r="I11" s="109" t="s">
        <v>109</v>
      </c>
      <c r="J11" s="44"/>
      <c r="K11" s="44"/>
      <c r="L11" s="44"/>
      <c r="M11" s="44"/>
    </row>
    <row r="12" spans="1:13" s="14" customFormat="1" ht="54.75" customHeight="1" x14ac:dyDescent="0.25">
      <c r="A12" s="102">
        <v>4</v>
      </c>
      <c r="B12" s="108" t="s">
        <v>67</v>
      </c>
      <c r="C12" s="68" t="s">
        <v>105</v>
      </c>
      <c r="D12" s="109"/>
      <c r="E12" s="109" t="s">
        <v>106</v>
      </c>
      <c r="F12" s="110">
        <v>10000000</v>
      </c>
      <c r="G12" s="110">
        <v>10484643.720000001</v>
      </c>
      <c r="H12" s="109" t="s">
        <v>107</v>
      </c>
      <c r="I12" s="109" t="s">
        <v>108</v>
      </c>
      <c r="J12" s="44"/>
      <c r="K12" s="44"/>
      <c r="L12" s="44"/>
      <c r="M12" s="44"/>
    </row>
    <row r="13" spans="1:13" s="11" customFormat="1" ht="33" customHeight="1" x14ac:dyDescent="0.25">
      <c r="A13" s="72" t="s">
        <v>43</v>
      </c>
      <c r="B13" s="98" t="s">
        <v>32</v>
      </c>
      <c r="C13" s="111"/>
      <c r="D13" s="112"/>
      <c r="E13" s="113" t="s">
        <v>35</v>
      </c>
      <c r="F13" s="114">
        <f>F14+F15+F18+F22+F23+F27</f>
        <v>966799706</v>
      </c>
      <c r="G13" s="114">
        <f>G14+G15+G18+G22+G23+G26+G27</f>
        <v>808270742.75</v>
      </c>
      <c r="H13" s="112"/>
      <c r="I13" s="115"/>
      <c r="J13" s="24"/>
      <c r="K13" s="10"/>
      <c r="L13" s="10"/>
      <c r="M13" s="36"/>
    </row>
    <row r="14" spans="1:13" s="17" customFormat="1" ht="118.5" customHeight="1" x14ac:dyDescent="0.25">
      <c r="A14" s="104">
        <v>4</v>
      </c>
      <c r="B14" s="116" t="s">
        <v>69</v>
      </c>
      <c r="C14" s="117" t="s">
        <v>70</v>
      </c>
      <c r="D14" s="118"/>
      <c r="E14" s="118" t="s">
        <v>71</v>
      </c>
      <c r="F14" s="119">
        <v>29050000</v>
      </c>
      <c r="G14" s="119">
        <v>20875000</v>
      </c>
      <c r="H14" s="118" t="s">
        <v>11</v>
      </c>
      <c r="I14" s="118" t="s">
        <v>110</v>
      </c>
      <c r="J14" s="43"/>
      <c r="K14" s="16"/>
      <c r="L14" s="16"/>
      <c r="M14" s="35"/>
    </row>
    <row r="15" spans="1:13" s="17" customFormat="1" ht="84" customHeight="1" x14ac:dyDescent="0.25">
      <c r="A15" s="104">
        <v>5</v>
      </c>
      <c r="B15" s="116" t="s">
        <v>72</v>
      </c>
      <c r="C15" s="120" t="s">
        <v>73</v>
      </c>
      <c r="D15" s="109"/>
      <c r="E15" s="109" t="s">
        <v>74</v>
      </c>
      <c r="F15" s="110">
        <v>236257206</v>
      </c>
      <c r="G15" s="110">
        <v>214631000</v>
      </c>
      <c r="H15" s="109" t="s">
        <v>11</v>
      </c>
      <c r="I15" s="109" t="s">
        <v>111</v>
      </c>
      <c r="J15" s="43"/>
      <c r="K15" s="16"/>
      <c r="L15" s="16"/>
      <c r="M15" s="35"/>
    </row>
    <row r="16" spans="1:13" s="17" customFormat="1" ht="66.75" customHeight="1" x14ac:dyDescent="0.25">
      <c r="A16" s="81">
        <v>6</v>
      </c>
      <c r="B16" s="121" t="s">
        <v>12</v>
      </c>
      <c r="C16" s="122" t="s">
        <v>13</v>
      </c>
      <c r="D16" s="123">
        <v>1</v>
      </c>
      <c r="E16" s="124" t="s">
        <v>14</v>
      </c>
      <c r="F16" s="125">
        <v>121601500</v>
      </c>
      <c r="G16" s="125">
        <v>91920742.75</v>
      </c>
      <c r="H16" s="126" t="s">
        <v>113</v>
      </c>
      <c r="I16" s="124" t="s">
        <v>114</v>
      </c>
      <c r="J16" s="25"/>
      <c r="K16" s="16"/>
      <c r="L16" s="16"/>
      <c r="M16" s="35"/>
    </row>
    <row r="17" spans="1:13" s="17" customFormat="1" ht="35.25" customHeight="1" x14ac:dyDescent="0.25">
      <c r="A17" s="92"/>
      <c r="B17" s="127"/>
      <c r="C17" s="128"/>
      <c r="D17" s="91">
        <v>2</v>
      </c>
      <c r="E17" s="129" t="s">
        <v>37</v>
      </c>
      <c r="F17" s="130">
        <v>14169000</v>
      </c>
      <c r="G17" s="130">
        <v>14169000</v>
      </c>
      <c r="H17" s="91" t="s">
        <v>52</v>
      </c>
      <c r="I17" s="124" t="s">
        <v>112</v>
      </c>
      <c r="J17" s="18"/>
      <c r="K17" s="16"/>
      <c r="L17" s="16"/>
      <c r="M17" s="35"/>
    </row>
    <row r="18" spans="1:13" s="11" customFormat="1" ht="29.25" customHeight="1" x14ac:dyDescent="0.25">
      <c r="A18" s="95"/>
      <c r="B18" s="131"/>
      <c r="C18" s="132" t="s">
        <v>39</v>
      </c>
      <c r="D18" s="72"/>
      <c r="E18" s="80"/>
      <c r="F18" s="133">
        <f>F16+F17</f>
        <v>135770500</v>
      </c>
      <c r="G18" s="133">
        <f>SUM(G16:G17)</f>
        <v>106089742.75</v>
      </c>
      <c r="H18" s="72"/>
      <c r="I18" s="134"/>
      <c r="J18" s="9"/>
      <c r="K18" s="10"/>
      <c r="L18" s="10"/>
      <c r="M18" s="36"/>
    </row>
    <row r="19" spans="1:13" s="17" customFormat="1" ht="36.75" hidden="1" customHeight="1" x14ac:dyDescent="0.25">
      <c r="A19" s="67">
        <v>5</v>
      </c>
      <c r="B19" s="135" t="s">
        <v>15</v>
      </c>
      <c r="C19" s="105" t="s">
        <v>16</v>
      </c>
      <c r="D19" s="136">
        <v>1</v>
      </c>
      <c r="E19" s="137" t="s">
        <v>38</v>
      </c>
      <c r="F19" s="138">
        <v>0</v>
      </c>
      <c r="G19" s="130"/>
      <c r="H19" s="91" t="s">
        <v>11</v>
      </c>
      <c r="I19" s="68" t="s">
        <v>62</v>
      </c>
      <c r="J19" s="18"/>
      <c r="K19" s="16"/>
      <c r="L19" s="16"/>
      <c r="M19" s="35"/>
    </row>
    <row r="20" spans="1:13" s="17" customFormat="1" ht="105" customHeight="1" x14ac:dyDescent="0.25">
      <c r="A20" s="139">
        <v>9</v>
      </c>
      <c r="B20" s="116" t="s">
        <v>15</v>
      </c>
      <c r="C20" s="117" t="s">
        <v>16</v>
      </c>
      <c r="D20" s="140"/>
      <c r="E20" s="109" t="s">
        <v>75</v>
      </c>
      <c r="F20" s="141">
        <v>395735000</v>
      </c>
      <c r="G20" s="141">
        <v>274705000</v>
      </c>
      <c r="H20" s="142" t="s">
        <v>11</v>
      </c>
      <c r="I20" s="109" t="s">
        <v>76</v>
      </c>
      <c r="J20" s="16"/>
      <c r="K20" s="16"/>
      <c r="L20" s="16"/>
      <c r="M20" s="35"/>
    </row>
    <row r="21" spans="1:13" s="17" customFormat="1" ht="38.25" hidden="1" customHeight="1" x14ac:dyDescent="0.25">
      <c r="A21" s="143"/>
      <c r="B21" s="144"/>
      <c r="C21" s="145"/>
      <c r="D21" s="146">
        <v>3</v>
      </c>
      <c r="E21" s="147"/>
      <c r="F21" s="148">
        <v>0</v>
      </c>
      <c r="G21" s="149"/>
      <c r="H21" s="150" t="s">
        <v>11</v>
      </c>
      <c r="I21" s="68" t="s">
        <v>63</v>
      </c>
      <c r="J21" s="26"/>
      <c r="K21" s="16"/>
      <c r="L21" s="16"/>
      <c r="M21" s="35"/>
    </row>
    <row r="22" spans="1:13" s="11" customFormat="1" ht="22.5" customHeight="1" x14ac:dyDescent="0.25">
      <c r="A22" s="151"/>
      <c r="B22" s="152"/>
      <c r="C22" s="153" t="s">
        <v>39</v>
      </c>
      <c r="D22" s="154"/>
      <c r="E22" s="155"/>
      <c r="F22" s="156">
        <f>SUM(F20:F21)</f>
        <v>395735000</v>
      </c>
      <c r="G22" s="156">
        <f>SUM(G20:G21)</f>
        <v>274705000</v>
      </c>
      <c r="H22" s="154"/>
      <c r="I22" s="134"/>
      <c r="J22" s="38"/>
      <c r="K22" s="10"/>
      <c r="L22" s="10"/>
      <c r="M22" s="36"/>
    </row>
    <row r="23" spans="1:13" s="11" customFormat="1" ht="90.75" customHeight="1" x14ac:dyDescent="0.25">
      <c r="A23" s="151">
        <v>10</v>
      </c>
      <c r="B23" s="116" t="s">
        <v>58</v>
      </c>
      <c r="C23" s="105" t="s">
        <v>59</v>
      </c>
      <c r="D23" s="157">
        <v>1</v>
      </c>
      <c r="E23" s="107" t="s">
        <v>60</v>
      </c>
      <c r="F23" s="158">
        <v>22867000</v>
      </c>
      <c r="G23" s="158">
        <v>0</v>
      </c>
      <c r="H23" s="157" t="s">
        <v>115</v>
      </c>
      <c r="I23" s="67" t="s">
        <v>116</v>
      </c>
      <c r="J23" s="42"/>
      <c r="K23" s="10"/>
      <c r="L23" s="10"/>
      <c r="M23" s="36"/>
    </row>
    <row r="24" spans="1:13" s="17" customFormat="1" ht="45" customHeight="1" x14ac:dyDescent="0.25">
      <c r="A24" s="81">
        <v>11</v>
      </c>
      <c r="B24" s="159" t="s">
        <v>17</v>
      </c>
      <c r="C24" s="83" t="s">
        <v>18</v>
      </c>
      <c r="D24" s="84">
        <v>1</v>
      </c>
      <c r="E24" s="160" t="s">
        <v>77</v>
      </c>
      <c r="F24" s="161">
        <v>59600000</v>
      </c>
      <c r="G24" s="161">
        <v>37250000</v>
      </c>
      <c r="H24" s="150" t="s">
        <v>11</v>
      </c>
      <c r="I24" s="160" t="s">
        <v>79</v>
      </c>
      <c r="J24" s="23"/>
      <c r="K24" s="16"/>
      <c r="L24" s="16"/>
      <c r="M24" s="35"/>
    </row>
    <row r="25" spans="1:13" s="17" customFormat="1" ht="43.5" customHeight="1" x14ac:dyDescent="0.25">
      <c r="A25" s="92"/>
      <c r="B25" s="162"/>
      <c r="C25" s="94"/>
      <c r="D25" s="91">
        <v>2</v>
      </c>
      <c r="E25" s="129" t="s">
        <v>78</v>
      </c>
      <c r="F25" s="130">
        <v>15200000</v>
      </c>
      <c r="G25" s="130">
        <v>7600000</v>
      </c>
      <c r="H25" s="150" t="s">
        <v>11</v>
      </c>
      <c r="I25" s="160" t="s">
        <v>80</v>
      </c>
      <c r="J25" s="18"/>
      <c r="K25" s="16"/>
      <c r="L25" s="16"/>
      <c r="M25" s="35"/>
    </row>
    <row r="26" spans="1:13" s="17" customFormat="1" ht="22.5" customHeight="1" x14ac:dyDescent="0.25">
      <c r="A26" s="102"/>
      <c r="B26" s="163"/>
      <c r="C26" s="97" t="s">
        <v>57</v>
      </c>
      <c r="D26" s="91"/>
      <c r="E26" s="129"/>
      <c r="F26" s="133">
        <f>SUM(F24:F25)</f>
        <v>74800000</v>
      </c>
      <c r="G26" s="133">
        <f>SUM(G24:G25)</f>
        <v>44850000</v>
      </c>
      <c r="H26" s="150"/>
      <c r="I26" s="129"/>
      <c r="J26" s="18"/>
      <c r="K26" s="16"/>
      <c r="L26" s="16"/>
      <c r="M26" s="35"/>
    </row>
    <row r="27" spans="1:13" s="17" customFormat="1" ht="99" customHeight="1" x14ac:dyDescent="0.25">
      <c r="A27" s="102">
        <v>12</v>
      </c>
      <c r="B27" s="164" t="s">
        <v>40</v>
      </c>
      <c r="C27" s="87" t="s">
        <v>33</v>
      </c>
      <c r="D27" s="150"/>
      <c r="E27" s="165" t="s">
        <v>41</v>
      </c>
      <c r="F27" s="149">
        <v>147120000</v>
      </c>
      <c r="G27" s="149">
        <v>147120000</v>
      </c>
      <c r="H27" s="84" t="s">
        <v>117</v>
      </c>
      <c r="I27" s="160" t="s">
        <v>118</v>
      </c>
      <c r="J27" s="26"/>
      <c r="K27" s="16"/>
      <c r="L27" s="16"/>
      <c r="M27" s="35"/>
    </row>
    <row r="28" spans="1:13" s="11" customFormat="1" ht="43.5" customHeight="1" x14ac:dyDescent="0.25">
      <c r="A28" s="95" t="s">
        <v>44</v>
      </c>
      <c r="B28" s="166" t="s">
        <v>45</v>
      </c>
      <c r="C28" s="167"/>
      <c r="D28" s="72"/>
      <c r="E28" s="80"/>
      <c r="F28" s="133">
        <f>F29+F34</f>
        <v>0</v>
      </c>
      <c r="G28" s="133">
        <f>G29+G34</f>
        <v>0</v>
      </c>
      <c r="H28" s="154"/>
      <c r="I28" s="80"/>
      <c r="J28" s="9"/>
      <c r="K28" s="10"/>
      <c r="L28" s="10"/>
      <c r="M28" s="36"/>
    </row>
    <row r="29" spans="1:13" s="17" customFormat="1" ht="67.5" hidden="1" customHeight="1" x14ac:dyDescent="0.25">
      <c r="A29" s="168">
        <v>13</v>
      </c>
      <c r="B29" s="169" t="s">
        <v>82</v>
      </c>
      <c r="C29" s="170" t="s">
        <v>83</v>
      </c>
      <c r="D29" s="91"/>
      <c r="E29" s="129" t="s">
        <v>84</v>
      </c>
      <c r="F29" s="130"/>
      <c r="G29" s="130"/>
      <c r="H29" s="84" t="s">
        <v>85</v>
      </c>
      <c r="I29" s="160" t="s">
        <v>86</v>
      </c>
      <c r="J29" s="18" t="s">
        <v>87</v>
      </c>
      <c r="K29" s="16"/>
      <c r="L29" s="16"/>
      <c r="M29" s="35"/>
    </row>
    <row r="30" spans="1:13" s="17" customFormat="1" ht="67.5" hidden="1" customHeight="1" x14ac:dyDescent="0.25">
      <c r="A30" s="81">
        <v>14</v>
      </c>
      <c r="B30" s="82" t="s">
        <v>46</v>
      </c>
      <c r="C30" s="83" t="s">
        <v>47</v>
      </c>
      <c r="D30" s="84">
        <v>1</v>
      </c>
      <c r="E30" s="160" t="s">
        <v>48</v>
      </c>
      <c r="F30" s="161"/>
      <c r="G30" s="161"/>
      <c r="H30" s="84" t="s">
        <v>52</v>
      </c>
      <c r="I30" s="160" t="s">
        <v>96</v>
      </c>
      <c r="J30" s="23"/>
      <c r="K30" s="16"/>
      <c r="L30" s="16"/>
      <c r="M30" s="35"/>
    </row>
    <row r="31" spans="1:13" s="17" customFormat="1" ht="75.75" hidden="1" customHeight="1" x14ac:dyDescent="0.25">
      <c r="A31" s="88"/>
      <c r="B31" s="89"/>
      <c r="C31" s="90"/>
      <c r="D31" s="84">
        <v>2</v>
      </c>
      <c r="E31" s="160" t="s">
        <v>51</v>
      </c>
      <c r="F31" s="161"/>
      <c r="G31" s="161"/>
      <c r="H31" s="84" t="s">
        <v>52</v>
      </c>
      <c r="I31" s="160" t="s">
        <v>64</v>
      </c>
      <c r="J31" s="23"/>
      <c r="K31" s="16"/>
      <c r="L31" s="16"/>
      <c r="M31" s="35"/>
    </row>
    <row r="32" spans="1:13" s="17" customFormat="1" ht="87.75" hidden="1" customHeight="1" x14ac:dyDescent="0.25">
      <c r="A32" s="88"/>
      <c r="B32" s="89"/>
      <c r="C32" s="90"/>
      <c r="D32" s="84">
        <v>3</v>
      </c>
      <c r="E32" s="160" t="s">
        <v>49</v>
      </c>
      <c r="F32" s="161"/>
      <c r="G32" s="161"/>
      <c r="H32" s="84" t="s">
        <v>52</v>
      </c>
      <c r="I32" s="160" t="s">
        <v>88</v>
      </c>
      <c r="J32" s="23"/>
      <c r="K32" s="16"/>
      <c r="L32" s="16"/>
      <c r="M32" s="35"/>
    </row>
    <row r="33" spans="1:13" s="17" customFormat="1" ht="33" hidden="1" customHeight="1" x14ac:dyDescent="0.25">
      <c r="A33" s="92"/>
      <c r="B33" s="93"/>
      <c r="C33" s="94"/>
      <c r="D33" s="91">
        <v>4</v>
      </c>
      <c r="E33" s="129" t="s">
        <v>50</v>
      </c>
      <c r="F33" s="130"/>
      <c r="G33" s="130"/>
      <c r="H33" s="150" t="s">
        <v>52</v>
      </c>
      <c r="I33" s="129" t="s">
        <v>34</v>
      </c>
      <c r="J33" s="18"/>
      <c r="K33" s="16"/>
      <c r="L33" s="16"/>
      <c r="M33" s="35"/>
    </row>
    <row r="34" spans="1:13" s="11" customFormat="1" ht="25.5" hidden="1" customHeight="1" x14ac:dyDescent="0.25">
      <c r="A34" s="95"/>
      <c r="B34" s="171"/>
      <c r="C34" s="97" t="s">
        <v>39</v>
      </c>
      <c r="D34" s="151"/>
      <c r="E34" s="172"/>
      <c r="F34" s="173">
        <f>SUM(F30:F33)</f>
        <v>0</v>
      </c>
      <c r="G34" s="173">
        <f>SUM(G30:G33)</f>
        <v>0</v>
      </c>
      <c r="H34" s="174"/>
      <c r="I34" s="172"/>
      <c r="J34" s="9"/>
      <c r="K34" s="10"/>
      <c r="L34" s="10"/>
      <c r="M34" s="36"/>
    </row>
    <row r="35" spans="1:13" s="17" customFormat="1" ht="40.5" hidden="1" customHeight="1" x14ac:dyDescent="0.25">
      <c r="A35" s="102">
        <v>12</v>
      </c>
      <c r="B35" s="164" t="s">
        <v>53</v>
      </c>
      <c r="C35" s="175" t="s">
        <v>54</v>
      </c>
      <c r="D35" s="91"/>
      <c r="E35" s="129" t="s">
        <v>55</v>
      </c>
      <c r="F35" s="133"/>
      <c r="G35" s="133"/>
      <c r="H35" s="150" t="s">
        <v>52</v>
      </c>
      <c r="I35" s="176" t="s">
        <v>56</v>
      </c>
      <c r="J35" s="18"/>
      <c r="K35" s="16"/>
      <c r="L35" s="16"/>
      <c r="M35" s="35"/>
    </row>
    <row r="36" spans="1:13" s="11" customFormat="1" ht="38.25" customHeight="1" x14ac:dyDescent="0.25">
      <c r="A36" s="72"/>
      <c r="B36" s="98" t="s">
        <v>29</v>
      </c>
      <c r="C36" s="101"/>
      <c r="D36" s="100"/>
      <c r="E36" s="155" t="s">
        <v>35</v>
      </c>
      <c r="F36" s="177">
        <f>F37+F38+F39</f>
        <v>95655000</v>
      </c>
      <c r="G36" s="177">
        <f>G37+G38+G39</f>
        <v>56709000</v>
      </c>
      <c r="H36" s="100"/>
      <c r="I36" s="155"/>
      <c r="J36" s="24"/>
      <c r="K36" s="10"/>
      <c r="L36" s="10"/>
      <c r="M36" s="36"/>
    </row>
    <row r="37" spans="1:13" s="17" customFormat="1" ht="83.25" customHeight="1" x14ac:dyDescent="0.25">
      <c r="A37" s="91">
        <v>15</v>
      </c>
      <c r="B37" s="178" t="s">
        <v>19</v>
      </c>
      <c r="C37" s="179" t="s">
        <v>20</v>
      </c>
      <c r="D37" s="180"/>
      <c r="E37" s="181" t="s">
        <v>21</v>
      </c>
      <c r="F37" s="182">
        <v>28000000</v>
      </c>
      <c r="G37" s="182">
        <v>56709000</v>
      </c>
      <c r="H37" s="180" t="s">
        <v>11</v>
      </c>
      <c r="I37" s="181" t="s">
        <v>119</v>
      </c>
      <c r="J37" s="27"/>
      <c r="K37" s="16"/>
      <c r="L37" s="16"/>
      <c r="M37" s="35"/>
    </row>
    <row r="38" spans="1:13" s="17" customFormat="1" ht="60.75" customHeight="1" x14ac:dyDescent="0.25">
      <c r="A38" s="91">
        <v>16</v>
      </c>
      <c r="B38" s="183" t="s">
        <v>22</v>
      </c>
      <c r="C38" s="179" t="s">
        <v>23</v>
      </c>
      <c r="D38" s="180">
        <v>1</v>
      </c>
      <c r="E38" s="184" t="s">
        <v>24</v>
      </c>
      <c r="F38" s="182">
        <v>56709000</v>
      </c>
      <c r="G38" s="182"/>
      <c r="H38" s="180" t="s">
        <v>52</v>
      </c>
      <c r="I38" s="185" t="s">
        <v>120</v>
      </c>
      <c r="J38" s="27"/>
      <c r="K38" s="16"/>
      <c r="L38" s="16"/>
      <c r="M38" s="35"/>
    </row>
    <row r="39" spans="1:13" s="17" customFormat="1" ht="62.25" customHeight="1" x14ac:dyDescent="0.25">
      <c r="A39" s="186">
        <v>17</v>
      </c>
      <c r="B39" s="187" t="s">
        <v>90</v>
      </c>
      <c r="C39" s="170" t="s">
        <v>91</v>
      </c>
      <c r="D39" s="180"/>
      <c r="E39" s="181" t="s">
        <v>92</v>
      </c>
      <c r="F39" s="182">
        <v>10946000</v>
      </c>
      <c r="G39" s="182">
        <v>0</v>
      </c>
      <c r="H39" s="180" t="s">
        <v>11</v>
      </c>
      <c r="I39" s="185" t="s">
        <v>89</v>
      </c>
      <c r="J39" s="27"/>
      <c r="K39" s="16"/>
      <c r="L39" s="16"/>
      <c r="M39" s="35"/>
    </row>
    <row r="40" spans="1:13" s="11" customFormat="1" ht="29.25" customHeight="1" x14ac:dyDescent="0.25">
      <c r="A40" s="72"/>
      <c r="B40" s="188" t="s">
        <v>30</v>
      </c>
      <c r="C40" s="189"/>
      <c r="D40" s="190"/>
      <c r="E40" s="191"/>
      <c r="F40" s="192">
        <f>F41</f>
        <v>237600000</v>
      </c>
      <c r="G40" s="192">
        <f>G41</f>
        <v>18000000</v>
      </c>
      <c r="H40" s="190"/>
      <c r="I40" s="191"/>
      <c r="J40" s="28"/>
      <c r="K40" s="10"/>
      <c r="L40" s="10"/>
      <c r="M40" s="36"/>
    </row>
    <row r="41" spans="1:13" s="17" customFormat="1" ht="69.75" customHeight="1" x14ac:dyDescent="0.25">
      <c r="A41" s="91">
        <v>18</v>
      </c>
      <c r="B41" s="193" t="s">
        <v>25</v>
      </c>
      <c r="C41" s="194" t="s">
        <v>26</v>
      </c>
      <c r="D41" s="195"/>
      <c r="E41" s="196" t="s">
        <v>27</v>
      </c>
      <c r="F41" s="149">
        <v>237600000</v>
      </c>
      <c r="G41" s="149">
        <v>18000000</v>
      </c>
      <c r="H41" s="195" t="s">
        <v>11</v>
      </c>
      <c r="I41" s="197" t="s">
        <v>93</v>
      </c>
      <c r="J41" s="18"/>
      <c r="K41" s="16"/>
      <c r="L41" s="16"/>
      <c r="M41" s="35">
        <v>150361000</v>
      </c>
    </row>
    <row r="42" spans="1:13" s="5" customFormat="1" ht="27.75" customHeight="1" x14ac:dyDescent="0.25">
      <c r="A42" s="72"/>
      <c r="B42" s="73"/>
      <c r="C42" s="73" t="s">
        <v>31</v>
      </c>
      <c r="D42" s="72"/>
      <c r="E42" s="80"/>
      <c r="F42" s="133">
        <f>F40+F36+F28+F13+F5</f>
        <v>1459500140</v>
      </c>
      <c r="G42" s="133">
        <f>G40+G36+G28+G13+G5</f>
        <v>1015926338.5599999</v>
      </c>
      <c r="H42" s="72"/>
      <c r="I42" s="80"/>
      <c r="J42" s="3"/>
      <c r="K42" s="4"/>
      <c r="L42" s="4"/>
      <c r="M42" s="37" t="e">
        <f>M41+#REF!</f>
        <v>#REF!</v>
      </c>
    </row>
    <row r="43" spans="1:13" ht="15.75" x14ac:dyDescent="0.25">
      <c r="A43" s="70"/>
      <c r="B43" s="71"/>
      <c r="C43" s="71"/>
      <c r="D43" s="70"/>
      <c r="E43" s="12"/>
      <c r="F43" s="13"/>
      <c r="G43" s="13"/>
      <c r="H43" s="70"/>
      <c r="I43" s="12"/>
    </row>
    <row r="44" spans="1:13" ht="15.75" x14ac:dyDescent="0.25">
      <c r="A44" s="70"/>
      <c r="B44" s="71"/>
      <c r="C44" s="71"/>
      <c r="D44" s="70"/>
      <c r="E44" s="12"/>
      <c r="F44" s="13"/>
      <c r="G44" s="13" t="s">
        <v>121</v>
      </c>
      <c r="H44" s="70"/>
      <c r="I44" s="12"/>
    </row>
    <row r="45" spans="1:13" ht="15.75" x14ac:dyDescent="0.25">
      <c r="A45" s="70"/>
      <c r="B45" s="71"/>
      <c r="C45" s="71"/>
      <c r="D45" s="70"/>
      <c r="E45" s="12"/>
      <c r="F45" s="13"/>
      <c r="G45" s="13" t="s">
        <v>94</v>
      </c>
      <c r="H45" s="70"/>
      <c r="I45" s="12"/>
    </row>
    <row r="46" spans="1:13" s="40" customFormat="1" ht="24.95" customHeight="1" x14ac:dyDescent="0.25">
      <c r="A46" s="198"/>
      <c r="B46" s="14"/>
      <c r="C46" s="14"/>
      <c r="D46" s="198"/>
      <c r="E46" s="17"/>
      <c r="F46" s="35"/>
      <c r="G46" s="35"/>
      <c r="H46" s="198"/>
      <c r="I46" s="17"/>
      <c r="M46" s="41"/>
    </row>
    <row r="47" spans="1:13" s="40" customFormat="1" ht="24.95" customHeight="1" x14ac:dyDescent="0.25">
      <c r="A47" s="198"/>
      <c r="B47" s="14"/>
      <c r="C47" s="14"/>
      <c r="D47" s="198"/>
      <c r="E47" s="199"/>
      <c r="F47" s="35"/>
      <c r="G47" s="35" t="s">
        <v>95</v>
      </c>
      <c r="H47" s="198"/>
      <c r="I47" s="17"/>
      <c r="M47" s="41"/>
    </row>
    <row r="48" spans="1:13" s="40" customFormat="1" ht="24.95" customHeight="1" x14ac:dyDescent="0.25">
      <c r="A48" s="198"/>
      <c r="B48" s="14"/>
      <c r="C48" s="14"/>
      <c r="D48" s="198"/>
      <c r="E48" s="199"/>
      <c r="F48" s="35"/>
      <c r="G48" s="35"/>
      <c r="H48" s="198"/>
      <c r="I48" s="17"/>
      <c r="M48" s="41"/>
    </row>
    <row r="49" spans="1:13" s="40" customFormat="1" ht="24.95" customHeight="1" x14ac:dyDescent="0.25">
      <c r="A49" s="198"/>
      <c r="B49" s="14"/>
      <c r="C49" s="14"/>
      <c r="D49" s="198"/>
      <c r="E49" s="199"/>
      <c r="F49" s="35"/>
      <c r="G49" s="35"/>
      <c r="H49" s="200"/>
      <c r="I49" s="17"/>
      <c r="M49" s="41"/>
    </row>
  </sheetData>
  <mergeCells count="16">
    <mergeCell ref="A1:I1"/>
    <mergeCell ref="A2:I2"/>
    <mergeCell ref="B6:B8"/>
    <mergeCell ref="A6:A8"/>
    <mergeCell ref="C16:C17"/>
    <mergeCell ref="B16:B17"/>
    <mergeCell ref="A16:A17"/>
    <mergeCell ref="C4:E4"/>
    <mergeCell ref="C6:C8"/>
    <mergeCell ref="B28:C28"/>
    <mergeCell ref="B30:B33"/>
    <mergeCell ref="C30:C33"/>
    <mergeCell ref="A30:A33"/>
    <mergeCell ref="C24:C25"/>
    <mergeCell ref="B24:B25"/>
    <mergeCell ref="A24:A25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F13" sqref="F13"/>
    </sheetView>
  </sheetViews>
  <sheetFormatPr defaultRowHeight="15" x14ac:dyDescent="0.25"/>
  <cols>
    <col min="1" max="1" width="19.5703125" customWidth="1"/>
    <col min="2" max="2" width="20.7109375" customWidth="1"/>
    <col min="3" max="3" width="24.140625" customWidth="1"/>
    <col min="6" max="6" width="22.28515625" customWidth="1"/>
    <col min="7" max="7" width="24.28515625" customWidth="1"/>
  </cols>
  <sheetData>
    <row r="1" spans="1:8" ht="27.75" thickBot="1" x14ac:dyDescent="0.3">
      <c r="A1" s="45" t="s">
        <v>135</v>
      </c>
      <c r="B1" s="46" t="s">
        <v>122</v>
      </c>
      <c r="C1" s="47" t="s">
        <v>123</v>
      </c>
      <c r="E1" s="61"/>
      <c r="F1" s="62" t="s">
        <v>130</v>
      </c>
      <c r="G1" s="63"/>
      <c r="H1" s="63"/>
    </row>
    <row r="2" spans="1:8" ht="17.25" thickBot="1" x14ac:dyDescent="0.35">
      <c r="A2" s="48">
        <v>466752224</v>
      </c>
      <c r="B2" s="49"/>
      <c r="C2" s="50">
        <v>60395652.710000001</v>
      </c>
      <c r="E2" s="61"/>
      <c r="F2" s="64" t="s">
        <v>131</v>
      </c>
      <c r="G2" s="64" t="s">
        <v>132</v>
      </c>
      <c r="H2" s="61"/>
    </row>
    <row r="3" spans="1:8" ht="17.25" thickBot="1" x14ac:dyDescent="0.35">
      <c r="A3" s="51"/>
      <c r="B3" s="49"/>
      <c r="C3" s="52"/>
      <c r="E3" s="64" t="s">
        <v>133</v>
      </c>
      <c r="F3" s="65">
        <v>466752224</v>
      </c>
      <c r="G3" s="65">
        <v>30029079</v>
      </c>
      <c r="H3" s="61"/>
    </row>
    <row r="4" spans="1:8" ht="33.75" thickBot="1" x14ac:dyDescent="0.35">
      <c r="A4" s="51"/>
      <c r="B4" s="49"/>
      <c r="C4" s="52"/>
      <c r="E4" s="64" t="s">
        <v>134</v>
      </c>
      <c r="F4" s="65">
        <v>60395652.710000001</v>
      </c>
      <c r="G4" s="66" t="s">
        <v>129</v>
      </c>
      <c r="H4" s="61"/>
    </row>
    <row r="5" spans="1:8" ht="17.25" thickBot="1" x14ac:dyDescent="0.35">
      <c r="A5" s="51"/>
      <c r="B5" s="49"/>
      <c r="C5" s="49"/>
      <c r="E5" s="61"/>
      <c r="F5" s="65">
        <v>527147876.70999998</v>
      </c>
      <c r="G5" s="65">
        <v>30029079</v>
      </c>
      <c r="H5" s="61"/>
    </row>
    <row r="6" spans="1:8" ht="15.75" thickBot="1" x14ac:dyDescent="0.3">
      <c r="A6" s="51"/>
      <c r="B6" s="49"/>
      <c r="C6" s="52"/>
    </row>
    <row r="7" spans="1:8" ht="17.25" thickBot="1" x14ac:dyDescent="0.35">
      <c r="A7" s="51"/>
      <c r="B7" s="53" t="s">
        <v>124</v>
      </c>
      <c r="C7" s="54">
        <v>3924000</v>
      </c>
    </row>
    <row r="8" spans="1:8" ht="17.25" thickBot="1" x14ac:dyDescent="0.35">
      <c r="A8" s="51"/>
      <c r="B8" s="53" t="s">
        <v>125</v>
      </c>
      <c r="C8" s="54">
        <v>16212000</v>
      </c>
    </row>
    <row r="9" spans="1:8" ht="17.25" thickBot="1" x14ac:dyDescent="0.35">
      <c r="A9" s="51"/>
      <c r="B9" s="53" t="s">
        <v>126</v>
      </c>
      <c r="C9" s="54">
        <v>25348000</v>
      </c>
    </row>
    <row r="10" spans="1:8" ht="17.25" thickBot="1" x14ac:dyDescent="0.3">
      <c r="A10" s="55"/>
      <c r="B10" s="56" t="s">
        <v>127</v>
      </c>
      <c r="C10" s="57">
        <v>8345000</v>
      </c>
    </row>
    <row r="11" spans="1:8" ht="17.25" thickBot="1" x14ac:dyDescent="0.35">
      <c r="A11" s="51"/>
      <c r="B11" s="53" t="s">
        <v>128</v>
      </c>
      <c r="C11" s="58">
        <v>6566652.71</v>
      </c>
    </row>
    <row r="12" spans="1:8" ht="17.25" thickBot="1" x14ac:dyDescent="0.35">
      <c r="A12" s="51"/>
      <c r="B12" s="53">
        <v>0</v>
      </c>
      <c r="C12" s="59" t="s">
        <v>129</v>
      </c>
    </row>
    <row r="13" spans="1:8" ht="15.75" thickBot="1" x14ac:dyDescent="0.3">
      <c r="A13" s="51"/>
      <c r="B13" s="49"/>
      <c r="C13" s="49"/>
    </row>
    <row r="14" spans="1:8" ht="17.25" thickBot="1" x14ac:dyDescent="0.35">
      <c r="A14" s="51"/>
      <c r="B14" s="49"/>
      <c r="C14" s="60">
        <v>60395652.710000001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PRIORITAS KEGIATAN 2025</vt:lpstr>
      <vt:lpstr>Sheet2</vt:lpstr>
      <vt:lpstr>Sheet3</vt:lpstr>
      <vt:lpstr>'PRIORITAS KEGIATAN 2025'!Print_Titles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PEJARAKAN</dc:creator>
  <cp:lastModifiedBy>PEJARAKAN</cp:lastModifiedBy>
  <cp:lastPrinted>2026-05-03T23:53:03Z</cp:lastPrinted>
  <dcterms:created xsi:type="dcterms:W3CDTF">2022-12-14T05:31:41Z</dcterms:created>
  <dcterms:modified xsi:type="dcterms:W3CDTF">2026-05-03T23:54:22Z</dcterms:modified>
</cp:coreProperties>
</file>